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3300" yWindow="585" windowWidth="20160" windowHeight="768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L10" i="1" l="1"/>
  <c r="L7" i="1"/>
  <c r="L5" i="1"/>
  <c r="K11" i="1"/>
  <c r="L11" i="1"/>
  <c r="H12" i="1"/>
  <c r="I11" i="1" l="1"/>
  <c r="J11" i="1" s="1"/>
  <c r="M11" i="1" s="1"/>
  <c r="I6" i="1"/>
  <c r="J6" i="1" s="1"/>
  <c r="I8" i="1"/>
  <c r="I10" i="1"/>
  <c r="J10" i="1" s="1"/>
  <c r="I12" i="1"/>
  <c r="J8" i="1"/>
  <c r="H5" i="1"/>
  <c r="F5" i="1"/>
  <c r="F12" i="1"/>
  <c r="J12" i="1" s="1"/>
  <c r="D5" i="1"/>
  <c r="J5" i="1" s="1"/>
  <c r="C14" i="1" l="1"/>
  <c r="J13" i="1"/>
  <c r="M13" i="1" s="1"/>
  <c r="M10" i="1" l="1"/>
  <c r="M12" i="1"/>
  <c r="M5" i="1"/>
  <c r="L8" i="1"/>
  <c r="K8" i="1"/>
  <c r="I5" i="1"/>
  <c r="E9" i="1"/>
  <c r="G9" i="1"/>
  <c r="G7" i="1"/>
  <c r="I7" i="1" l="1"/>
  <c r="J7" i="1" s="1"/>
  <c r="M7" i="1" s="1"/>
  <c r="G14" i="1"/>
  <c r="I9" i="1"/>
  <c r="E14" i="1"/>
  <c r="M8" i="1"/>
  <c r="I14" i="1"/>
  <c r="J9" i="1" l="1"/>
  <c r="L9" i="1" s="1"/>
  <c r="K9" i="1"/>
  <c r="K14" i="1" s="1"/>
  <c r="J14" i="1"/>
  <c r="M6" i="1"/>
  <c r="M9" i="1" l="1"/>
  <c r="M14" i="1" s="1"/>
  <c r="L14" i="1"/>
</calcChain>
</file>

<file path=xl/sharedStrings.xml><?xml version="1.0" encoding="utf-8"?>
<sst xmlns="http://schemas.openxmlformats.org/spreadsheetml/2006/main" count="35" uniqueCount="31">
  <si>
    <t>II. THUYẾT MINH CÁC KHOẢN THU SỰ NGHIỆP</t>
  </si>
  <si>
    <t>NỘI DUNG</t>
  </si>
  <si>
    <t>STT</t>
  </si>
  <si>
    <t>(1)</t>
  </si>
  <si>
    <t>Số HS/SV</t>
  </si>
  <si>
    <t>Số tiền</t>
  </si>
  <si>
    <t>(5)=(2)-(4)</t>
  </si>
  <si>
    <t>Số HS-SV 
theo dự toán</t>
  </si>
  <si>
    <t xml:space="preserve">(2)=(1)*mức thu * 
số tháng thực học </t>
  </si>
  <si>
    <t>Tổng thu</t>
  </si>
  <si>
    <t>Miễn giảm</t>
  </si>
  <si>
    <t>Dự toán thu</t>
  </si>
  <si>
    <t>KHÓA 2016</t>
  </si>
  <si>
    <t>KHÓA 2014</t>
  </si>
  <si>
    <t>KHÓA 2015</t>
  </si>
  <si>
    <t>Yc đào tạo cho tín chỉ</t>
  </si>
  <si>
    <t>TỔNG CỘNG</t>
  </si>
  <si>
    <t>(3)</t>
  </si>
  <si>
    <t>(4)=(3)*mức thu* 
số tháng thực học</t>
  </si>
  <si>
    <t>Học phí phổ thông</t>
  </si>
  <si>
    <t>HS-SV</t>
  </si>
  <si>
    <t>SỐ TIỀN 
/ NĂM HỌC</t>
  </si>
  <si>
    <t>SỐ TIỀN 
/NĂM HỌC</t>
  </si>
  <si>
    <t>Học phí Trung cấp chuyên nghiệp 
ngành Kỹ thuật (12+2)</t>
  </si>
  <si>
    <t>Học phí Trung cấp chuyên nghiệp 
ngành Kỹ thuật (9+3)</t>
  </si>
  <si>
    <t>Học phí Cao đẳng nghề 
ngành Kinh tế(12+3)</t>
  </si>
  <si>
    <t>Học phí Cao đẳng nghề 
ngành Kỹ thuật(12+3)</t>
  </si>
  <si>
    <t>Học phí Trung cấp nghề 
ngành Kinh tế (9+4)</t>
  </si>
  <si>
    <t>Học phí Trung cấp nghề 
ngành Kỹ thuật (9+4)</t>
  </si>
  <si>
    <t xml:space="preserve">Học phí Cao đẳng 
chuyên nghiệp </t>
  </si>
  <si>
    <t>HP Cao đẳng liên thông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</si>
</sst>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0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quotePrefix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0" xfId="0" quotePrefix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vertical="center" wrapText="1"/>
    </xf>
    <xf numFmtId="0" fontId="0" fillId="2" borderId="1" xfId="0" applyFill="1" applyBorder="1" applyAlignment="1">
      <alignment vertical="center"/>
    </xf>
    <xf numFmtId="164" fontId="0" fillId="2" borderId="1" xfId="1" applyNumberFormat="1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43" fontId="0" fillId="2" borderId="1" xfId="1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O8" sqref="O8"/>
    </sheetView>
  </sheetViews>
  <sheetFormatPr defaultRowHeight="12.75" x14ac:dyDescent="0.2"/>
  <cols>
    <col min="1" max="1" width="5.140625" customWidth="1"/>
    <col min="2" max="2" width="23.5703125" customWidth="1"/>
    <col min="3" max="3" width="6.28515625" customWidth="1"/>
    <col min="4" max="4" width="10.42578125" customWidth="1"/>
    <col min="5" max="5" width="8.42578125" customWidth="1"/>
    <col min="6" max="6" width="11" customWidth="1"/>
    <col min="7" max="7" width="5.42578125" customWidth="1"/>
    <col min="8" max="8" width="11.7109375" customWidth="1"/>
    <col min="9" max="9" width="8.42578125" customWidth="1"/>
    <col min="10" max="10" width="17.7109375" customWidth="1"/>
    <col min="11" max="11" width="7" style="22" customWidth="1"/>
    <col min="12" max="12" width="14" customWidth="1"/>
    <col min="13" max="13" width="15.28515625" customWidth="1"/>
  </cols>
  <sheetData>
    <row r="1" spans="1:14" s="5" customFormat="1" ht="24.75" customHeight="1" x14ac:dyDescent="0.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21"/>
      <c r="L1" s="6"/>
      <c r="M1" s="6"/>
    </row>
    <row r="2" spans="1:14" s="5" customFormat="1" ht="21.75" customHeight="1" x14ac:dyDescent="0.2">
      <c r="A2" s="13" t="s">
        <v>2</v>
      </c>
      <c r="B2" s="13" t="s">
        <v>1</v>
      </c>
      <c r="C2" s="13" t="s">
        <v>13</v>
      </c>
      <c r="D2" s="13"/>
      <c r="E2" s="13" t="s">
        <v>14</v>
      </c>
      <c r="F2" s="13"/>
      <c r="G2" s="13" t="s">
        <v>12</v>
      </c>
      <c r="H2" s="13"/>
      <c r="I2" s="15" t="s">
        <v>7</v>
      </c>
      <c r="J2" s="17" t="s">
        <v>9</v>
      </c>
      <c r="K2" s="18" t="s">
        <v>10</v>
      </c>
      <c r="L2" s="19"/>
      <c r="M2" s="13" t="s">
        <v>11</v>
      </c>
    </row>
    <row r="3" spans="1:14" s="5" customFormat="1" ht="39" customHeight="1" x14ac:dyDescent="0.2">
      <c r="A3" s="13"/>
      <c r="B3" s="13"/>
      <c r="C3" s="13" t="s">
        <v>20</v>
      </c>
      <c r="D3" s="14" t="s">
        <v>22</v>
      </c>
      <c r="E3" s="13" t="s">
        <v>20</v>
      </c>
      <c r="F3" s="14" t="s">
        <v>22</v>
      </c>
      <c r="G3" s="13" t="s">
        <v>20</v>
      </c>
      <c r="H3" s="14" t="s">
        <v>21</v>
      </c>
      <c r="I3" s="16"/>
      <c r="J3" s="16"/>
      <c r="K3" s="3" t="s">
        <v>4</v>
      </c>
      <c r="L3" s="3" t="s">
        <v>5</v>
      </c>
      <c r="M3" s="13"/>
    </row>
    <row r="4" spans="1:14" s="4" customFormat="1" ht="38.25" customHeight="1" x14ac:dyDescent="0.2">
      <c r="A4" s="13"/>
      <c r="B4" s="13"/>
      <c r="C4" s="13"/>
      <c r="D4" s="13"/>
      <c r="E4" s="13"/>
      <c r="F4" s="13"/>
      <c r="G4" s="13"/>
      <c r="H4" s="13"/>
      <c r="I4" s="7" t="s">
        <v>3</v>
      </c>
      <c r="J4" s="8" t="s">
        <v>8</v>
      </c>
      <c r="K4" s="7" t="s">
        <v>17</v>
      </c>
      <c r="L4" s="11" t="s">
        <v>18</v>
      </c>
      <c r="M4" s="7" t="s">
        <v>6</v>
      </c>
    </row>
    <row r="5" spans="1:14" s="27" customFormat="1" ht="36" customHeight="1" x14ac:dyDescent="0.2">
      <c r="A5" s="20">
        <v>1</v>
      </c>
      <c r="B5" s="29" t="s">
        <v>29</v>
      </c>
      <c r="C5" s="20">
        <v>687</v>
      </c>
      <c r="D5" s="25">
        <f>(18+18+14+18+13+13+13+15)*2/8*187000</f>
        <v>5703500</v>
      </c>
      <c r="E5" s="20">
        <v>1709</v>
      </c>
      <c r="F5" s="25">
        <f>(18*3+17+14+34+22+19+21+36)*2/12*187000</f>
        <v>6763166.666666666</v>
      </c>
      <c r="G5" s="20">
        <v>3800</v>
      </c>
      <c r="H5" s="25">
        <f>16*2*187000</f>
        <v>5984000</v>
      </c>
      <c r="I5" s="25">
        <f>E5+G5+C5</f>
        <v>6196</v>
      </c>
      <c r="J5" s="28">
        <f>C5*D5+E5*F5+G5*H5</f>
        <v>38215756333.333328</v>
      </c>
      <c r="K5" s="20"/>
      <c r="L5" s="25">
        <f>110600000+82020000</f>
        <v>192620000</v>
      </c>
      <c r="M5" s="12">
        <f>J5-L5</f>
        <v>38023136333.333328</v>
      </c>
      <c r="N5" s="26" t="s">
        <v>15</v>
      </c>
    </row>
    <row r="6" spans="1:14" s="4" customFormat="1" ht="36" customHeight="1" x14ac:dyDescent="0.2">
      <c r="A6" s="20">
        <v>2</v>
      </c>
      <c r="B6" s="23" t="s">
        <v>25</v>
      </c>
      <c r="C6" s="3"/>
      <c r="D6" s="9"/>
      <c r="E6" s="3">
        <v>14</v>
      </c>
      <c r="F6" s="9">
        <v>5400000</v>
      </c>
      <c r="G6" s="3">
        <v>105</v>
      </c>
      <c r="H6" s="9">
        <v>5400000</v>
      </c>
      <c r="I6" s="9">
        <f t="shared" ref="I6:I12" si="0">E6+G6+C6</f>
        <v>119</v>
      </c>
      <c r="J6" s="9">
        <f t="shared" ref="J6:J11" si="1">I6*H6</f>
        <v>642600000</v>
      </c>
      <c r="K6" s="3"/>
      <c r="L6" s="9">
        <v>5400000</v>
      </c>
      <c r="M6" s="12">
        <f t="shared" ref="M6:M12" si="2">J6-L6</f>
        <v>637200000</v>
      </c>
      <c r="N6" s="2"/>
    </row>
    <row r="7" spans="1:14" s="4" customFormat="1" ht="36" customHeight="1" x14ac:dyDescent="0.2">
      <c r="A7" s="20">
        <v>3</v>
      </c>
      <c r="B7" s="23" t="s">
        <v>26</v>
      </c>
      <c r="C7" s="3"/>
      <c r="D7" s="9"/>
      <c r="E7" s="3">
        <v>40</v>
      </c>
      <c r="F7" s="9">
        <v>6300000</v>
      </c>
      <c r="G7" s="3">
        <f>455-G6</f>
        <v>350</v>
      </c>
      <c r="H7" s="9">
        <v>6300000</v>
      </c>
      <c r="I7" s="9">
        <f>E7+G7+C7</f>
        <v>390</v>
      </c>
      <c r="J7" s="9">
        <f t="shared" si="1"/>
        <v>2457000000</v>
      </c>
      <c r="K7" s="3"/>
      <c r="L7" s="10">
        <f>F7</f>
        <v>6300000</v>
      </c>
      <c r="M7" s="12">
        <f t="shared" si="2"/>
        <v>2450700000</v>
      </c>
      <c r="N7" s="2"/>
    </row>
    <row r="8" spans="1:14" s="4" customFormat="1" ht="36" customHeight="1" x14ac:dyDescent="0.2">
      <c r="A8" s="20">
        <v>4</v>
      </c>
      <c r="B8" s="23" t="s">
        <v>27</v>
      </c>
      <c r="C8" s="3"/>
      <c r="D8" s="9"/>
      <c r="E8" s="3">
        <v>35</v>
      </c>
      <c r="F8" s="9">
        <v>4700000</v>
      </c>
      <c r="G8" s="3">
        <v>150</v>
      </c>
      <c r="H8" s="9">
        <v>4700000</v>
      </c>
      <c r="I8" s="9">
        <f t="shared" si="0"/>
        <v>185</v>
      </c>
      <c r="J8" s="9">
        <f t="shared" si="1"/>
        <v>869500000</v>
      </c>
      <c r="K8" s="3">
        <f>I8</f>
        <v>185</v>
      </c>
      <c r="L8" s="10">
        <f>J8</f>
        <v>869500000</v>
      </c>
      <c r="M8" s="12">
        <f t="shared" si="2"/>
        <v>0</v>
      </c>
      <c r="N8" s="2"/>
    </row>
    <row r="9" spans="1:14" s="4" customFormat="1" ht="36" customHeight="1" x14ac:dyDescent="0.2">
      <c r="A9" s="20">
        <v>5</v>
      </c>
      <c r="B9" s="23" t="s">
        <v>28</v>
      </c>
      <c r="C9" s="3"/>
      <c r="D9" s="9"/>
      <c r="E9" s="3">
        <f>380-35</f>
        <v>345</v>
      </c>
      <c r="F9" s="9">
        <v>5500000</v>
      </c>
      <c r="G9" s="3">
        <f>635-G8</f>
        <v>485</v>
      </c>
      <c r="H9" s="9">
        <v>5500000</v>
      </c>
      <c r="I9" s="9">
        <f t="shared" si="0"/>
        <v>830</v>
      </c>
      <c r="J9" s="9">
        <f t="shared" si="1"/>
        <v>4565000000</v>
      </c>
      <c r="K9" s="3">
        <f>I9</f>
        <v>830</v>
      </c>
      <c r="L9" s="10">
        <f>J9</f>
        <v>4565000000</v>
      </c>
      <c r="M9" s="12">
        <f t="shared" si="2"/>
        <v>0</v>
      </c>
      <c r="N9" s="2"/>
    </row>
    <row r="10" spans="1:14" s="4" customFormat="1" ht="52.5" customHeight="1" x14ac:dyDescent="0.2">
      <c r="A10" s="20">
        <v>6</v>
      </c>
      <c r="B10" s="23" t="s">
        <v>23</v>
      </c>
      <c r="C10" s="3"/>
      <c r="D10" s="9"/>
      <c r="E10" s="20">
        <v>177</v>
      </c>
      <c r="F10" s="9">
        <v>5500000</v>
      </c>
      <c r="G10" s="3">
        <v>400</v>
      </c>
      <c r="H10" s="9">
        <v>5500000</v>
      </c>
      <c r="I10" s="9">
        <f t="shared" si="0"/>
        <v>577</v>
      </c>
      <c r="J10" s="9">
        <f t="shared" si="1"/>
        <v>3173500000</v>
      </c>
      <c r="K10" s="3"/>
      <c r="L10" s="10">
        <f>F10*2</f>
        <v>11000000</v>
      </c>
      <c r="M10" s="12">
        <f t="shared" si="2"/>
        <v>3162500000</v>
      </c>
      <c r="N10" s="2"/>
    </row>
    <row r="11" spans="1:14" s="4" customFormat="1" ht="47.25" customHeight="1" x14ac:dyDescent="0.2">
      <c r="A11" s="20">
        <v>7</v>
      </c>
      <c r="B11" s="23" t="s">
        <v>24</v>
      </c>
      <c r="C11" s="3"/>
      <c r="D11" s="9"/>
      <c r="E11" s="20">
        <v>106</v>
      </c>
      <c r="F11" s="9">
        <v>5500000</v>
      </c>
      <c r="G11" s="3">
        <v>400</v>
      </c>
      <c r="H11" s="9">
        <v>5500000</v>
      </c>
      <c r="I11" s="9">
        <f t="shared" ref="I11" si="3">E11+G11+C11</f>
        <v>506</v>
      </c>
      <c r="J11" s="9">
        <f t="shared" si="1"/>
        <v>2783000000</v>
      </c>
      <c r="K11" s="10">
        <f>I11</f>
        <v>506</v>
      </c>
      <c r="L11" s="10">
        <f>J11</f>
        <v>2783000000</v>
      </c>
      <c r="M11" s="12">
        <f t="shared" ref="M11" si="4">J11-L11</f>
        <v>0</v>
      </c>
      <c r="N11" s="2"/>
    </row>
    <row r="12" spans="1:14" s="27" customFormat="1" ht="36.75" customHeight="1" x14ac:dyDescent="0.2">
      <c r="A12" s="20">
        <v>8</v>
      </c>
      <c r="B12" s="24" t="s">
        <v>30</v>
      </c>
      <c r="C12" s="20"/>
      <c r="D12" s="20"/>
      <c r="E12" s="20">
        <v>48</v>
      </c>
      <c r="F12" s="25">
        <f>(20+16+17)*2/3*252000</f>
        <v>8904000</v>
      </c>
      <c r="G12" s="20">
        <v>200</v>
      </c>
      <c r="H12" s="25">
        <f>F12</f>
        <v>8904000</v>
      </c>
      <c r="I12" s="25">
        <f t="shared" si="0"/>
        <v>248</v>
      </c>
      <c r="J12" s="25">
        <f>E12*F12</f>
        <v>427392000</v>
      </c>
      <c r="K12" s="20"/>
      <c r="L12" s="20"/>
      <c r="M12" s="12">
        <f t="shared" si="2"/>
        <v>427392000</v>
      </c>
      <c r="N12" s="26" t="s">
        <v>15</v>
      </c>
    </row>
    <row r="13" spans="1:14" s="4" customFormat="1" ht="36" customHeight="1" x14ac:dyDescent="0.2">
      <c r="A13" s="20">
        <v>9</v>
      </c>
      <c r="B13" s="1" t="s">
        <v>19</v>
      </c>
      <c r="C13" s="3"/>
      <c r="D13" s="3"/>
      <c r="E13" s="3">
        <v>323</v>
      </c>
      <c r="F13" s="9"/>
      <c r="G13" s="3"/>
      <c r="H13" s="9"/>
      <c r="I13" s="9">
        <v>323</v>
      </c>
      <c r="J13" s="9">
        <f>I13*9*120000</f>
        <v>348840000</v>
      </c>
      <c r="K13" s="3">
        <v>8</v>
      </c>
      <c r="L13" s="9">
        <v>5400000</v>
      </c>
      <c r="M13" s="12">
        <f>J13-L13</f>
        <v>343440000</v>
      </c>
      <c r="N13" s="2"/>
    </row>
    <row r="14" spans="1:14" s="4" customFormat="1" ht="31.5" customHeight="1" x14ac:dyDescent="0.2">
      <c r="A14" s="3"/>
      <c r="B14" s="1" t="s">
        <v>16</v>
      </c>
      <c r="C14" s="3">
        <f>SUM(C5:C13)</f>
        <v>687</v>
      </c>
      <c r="D14" s="3"/>
      <c r="E14" s="3">
        <f t="shared" ref="E14:I14" si="5">SUM(E5:E13)</f>
        <v>2797</v>
      </c>
      <c r="F14" s="9"/>
      <c r="G14" s="3">
        <f t="shared" si="5"/>
        <v>5890</v>
      </c>
      <c r="H14" s="9"/>
      <c r="I14" s="9">
        <f t="shared" si="5"/>
        <v>9374</v>
      </c>
      <c r="J14" s="9">
        <f t="shared" ref="J14" si="6">SUM(J5:J13)</f>
        <v>53482588333.333328</v>
      </c>
      <c r="K14" s="9">
        <f t="shared" ref="K14" si="7">SUM(K5:K13)</f>
        <v>1529</v>
      </c>
      <c r="L14" s="9">
        <f t="shared" ref="L14" si="8">SUM(L5:L13)</f>
        <v>8438220000</v>
      </c>
      <c r="M14" s="9">
        <f t="shared" ref="M14" si="9">SUM(M5:M13)</f>
        <v>45044368333.333328</v>
      </c>
      <c r="N14" s="2"/>
    </row>
  </sheetData>
  <mergeCells count="15">
    <mergeCell ref="J2:J3"/>
    <mergeCell ref="M2:M3"/>
    <mergeCell ref="K2:L2"/>
    <mergeCell ref="G2:H2"/>
    <mergeCell ref="H3:H4"/>
    <mergeCell ref="G3:G4"/>
    <mergeCell ref="C3:C4"/>
    <mergeCell ref="D3:D4"/>
    <mergeCell ref="A2:A4"/>
    <mergeCell ref="B2:B4"/>
    <mergeCell ref="I2:I3"/>
    <mergeCell ref="E2:F2"/>
    <mergeCell ref="E3:E4"/>
    <mergeCell ref="F3:F4"/>
    <mergeCell ref="C2:D2"/>
  </mergeCells>
  <pageMargins left="0.21" right="0.37" top="0.43" bottom="0.39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VanKT</dc:creator>
  <cp:lastModifiedBy>VanKT</cp:lastModifiedBy>
  <cp:lastPrinted>2016-08-29T11:52:24Z</cp:lastPrinted>
  <dcterms:created xsi:type="dcterms:W3CDTF">2016-08-22T00:15:50Z</dcterms:created>
  <dcterms:modified xsi:type="dcterms:W3CDTF">2016-08-29T11:52:37Z</dcterms:modified>
</cp:coreProperties>
</file>